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3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externalReferences>
    <externalReference r:id="rId6"/>
  </externalReferences>
  <definedNames>
    <definedName name="_xlnm.Print_Area" localSheetId="0">'1кв'!$A$1:$E$55</definedName>
    <definedName name="_xlnm.Print_Area" localSheetId="1">'2кв'!$A$1:$E$57</definedName>
    <definedName name="_xlnm.Print_Area" localSheetId="2">'3кв'!$A$1:$E$59</definedName>
    <definedName name="_xlnm.Print_Area" localSheetId="3">'4кв'!$A$1:$E$55</definedName>
    <definedName name="_xlnm.Print_Area" localSheetId="4">отчет!$A$1:$C$44</definedName>
  </definedNames>
  <calcPr calcId="152511"/>
</workbook>
</file>

<file path=xl/calcChain.xml><?xml version="1.0" encoding="utf-8"?>
<calcChain xmlns="http://schemas.openxmlformats.org/spreadsheetml/2006/main">
  <c r="C30" i="26" l="1"/>
  <c r="C27" i="26"/>
  <c r="C20" i="26"/>
  <c r="C21" i="26"/>
  <c r="C22" i="26"/>
  <c r="C23" i="26"/>
  <c r="C24" i="26"/>
  <c r="C25" i="26"/>
  <c r="C26" i="26"/>
  <c r="C19" i="26"/>
  <c r="C14" i="26"/>
  <c r="C15" i="26"/>
  <c r="C16" i="26"/>
  <c r="C13" i="26"/>
  <c r="C6" i="26"/>
  <c r="E32" i="25"/>
  <c r="C38" i="26"/>
  <c r="C28" i="26"/>
  <c r="C32" i="26" s="1"/>
  <c r="D17" i="26"/>
  <c r="B53" i="25"/>
  <c r="B52" i="25"/>
  <c r="B51" i="25"/>
  <c r="E30" i="25"/>
  <c r="E23" i="25"/>
  <c r="E22" i="25"/>
  <c r="C17" i="26" l="1"/>
  <c r="B54" i="25"/>
  <c r="C33" i="26"/>
  <c r="E36" i="24"/>
  <c r="E32" i="24" l="1"/>
  <c r="E33" i="24"/>
  <c r="E34" i="24"/>
  <c r="E31" i="24"/>
  <c r="E32" i="23" l="1"/>
  <c r="E30" i="23"/>
  <c r="E31" i="23"/>
  <c r="B57" i="24" l="1"/>
  <c r="B56" i="24"/>
  <c r="B55" i="24"/>
  <c r="E23" i="24"/>
  <c r="E22" i="24"/>
  <c r="B55" i="23"/>
  <c r="B54" i="23"/>
  <c r="B53" i="23"/>
  <c r="E23" i="23"/>
  <c r="E22" i="23"/>
  <c r="E34" i="23" s="1"/>
  <c r="B56" i="23" s="1"/>
  <c r="B58" i="24" l="1"/>
  <c r="E30" i="22"/>
  <c r="B53" i="22" l="1"/>
  <c r="B52" i="22"/>
  <c r="B51" i="22"/>
  <c r="E23" i="22"/>
  <c r="E22" i="22"/>
  <c r="E32" i="22" l="1"/>
  <c r="B54" i="22"/>
  <c r="B55" i="22" l="1"/>
  <c r="B50" i="23" s="1"/>
  <c r="B57" i="23" s="1"/>
  <c r="B52" i="24" s="1"/>
  <c r="B59" i="24" s="1"/>
  <c r="B48" i="25" s="1"/>
  <c r="B55" i="25" s="1"/>
</calcChain>
</file>

<file path=xl/sharedStrings.xml><?xml version="1.0" encoding="utf-8"?>
<sst xmlns="http://schemas.openxmlformats.org/spreadsheetml/2006/main" count="359" uniqueCount="131">
  <si>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</si>
  <si>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</si>
  <si>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</si>
  <si>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</si>
  <si>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</si>
  <si>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</si>
  <si>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</si>
  <si>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</si>
  <si>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</si>
  <si>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</si>
  <si>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</si>
  <si>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</si>
  <si>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</si>
  <si>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</si>
  <si>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</si>
  <si>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</si>
  <si>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</si>
  <si>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</si>
  <si>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</si>
  <si>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</si>
  <si>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</si>
  <si>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</si>
  <si>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</si>
  <si>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</si>
  <si>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49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</si>
  <si>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</si>
  <si>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</si>
  <si>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</si>
  <si>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</si>
  <si>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</si>
  <si>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</si>
  <si>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</si>
  <si>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</si>
  <si>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</si>
  <si>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 xml:space="preserve">Расходы по содержанию и тек. Ремонту </t>
  </si>
  <si>
    <t xml:space="preserve">Расходы по управлению МКД </t>
  </si>
  <si>
    <t>ИТОГО, руб.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</si>
  <si>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</si>
  <si>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</si>
  <si>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</si>
  <si>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</si>
  <si>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</si>
  <si>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</si>
  <si>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</si>
  <si>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</si>
  <si>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</si>
  <si>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</si>
  <si>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Васильченко Елена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</si>
  <si>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№47 от 20.05.2022 г.</t>
    </r>
  </si>
  <si>
    <t>Заказчик - Собственники МКД, в лице председателя совета МКД Васильченко Е.</t>
  </si>
  <si>
    <t>за 1 квартал 2023 года</t>
  </si>
  <si>
    <t>"31" 03 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</si>
  <si>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</si>
  <si>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 дома = 2696м2</t>
  </si>
  <si>
    <t xml:space="preserve">Опиловка сирени </t>
  </si>
  <si>
    <t>март</t>
  </si>
  <si>
    <t>ч/ч</t>
  </si>
  <si>
    <t xml:space="preserve">           2. Всего за период с "01" 01 2023 г. по "31" 03 2023 г. выполнено работ (оказано услуг) на общую сумму сто семьдесят тысяч пятьсот шесть рублей 97 копеек</t>
  </si>
  <si>
    <t>Исполнитель - ООО ЖКХ "Локомотив", в лице директора  Бовкун А.А.</t>
  </si>
  <si>
    <t>Предъявлено населению 188291,57</t>
  </si>
  <si>
    <t>3 квартал</t>
  </si>
  <si>
    <t>за 3 квартал 2023 года</t>
  </si>
  <si>
    <t>"30" 09   2023 г.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</si>
  <si>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Васильченко Елены Михайловны </t>
    </r>
  </si>
  <si>
    <t>Заказчик - Собственники МКД, в лице председателя совета МКД Васильченко Е.М.</t>
  </si>
  <si>
    <t>за 2 квартал 2023 года</t>
  </si>
  <si>
    <t>"30" 06   2023 г.</t>
  </si>
  <si>
    <t>2 квартал</t>
  </si>
  <si>
    <t>ремонт песочницы</t>
  </si>
  <si>
    <t>штукатурка,заделка шва балкона(кв10)</t>
  </si>
  <si>
    <t>установка информационного стенда (кв16)</t>
  </si>
  <si>
    <t>июнь</t>
  </si>
  <si>
    <t xml:space="preserve">июнь </t>
  </si>
  <si>
    <t xml:space="preserve">           2. Всего за период с "01" 04 2023 г. по "30" 06 2023 г. выполнено работ (оказано услуг) на общую сумму сто восемьдесят пять тысяч сто десять рублей 15 копеек</t>
  </si>
  <si>
    <t>Предъявлено населению 193054,31</t>
  </si>
  <si>
    <t>ремонт лавочек</t>
  </si>
  <si>
    <t>ремонт качели-балансира</t>
  </si>
  <si>
    <t>июль</t>
  </si>
  <si>
    <t>август</t>
  </si>
  <si>
    <t>сентябрь</t>
  </si>
  <si>
    <t>ремонт лавочек (кв.49)</t>
  </si>
  <si>
    <t>штукатурка балкона (кв.43)</t>
  </si>
  <si>
    <t>Предъявлено населению 213087,1</t>
  </si>
  <si>
    <t>Тех.диагностирование ВДГО</t>
  </si>
  <si>
    <t>Дератизация, дезинсекция</t>
  </si>
  <si>
    <t xml:space="preserve">по заявке </t>
  </si>
  <si>
    <t xml:space="preserve">           2. Всего за период с "01" 07 2023 г. по "30" 09 2023 г. выполнено работ (оказано услуг) на общую сумму двести тридцать четыре тысячи пятьсот тридцать восемь рублей 30 копеек.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</si>
  <si>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</si>
  <si>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</si>
  <si>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</si>
  <si>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</si>
  <si>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</si>
  <si>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</si>
  <si>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 xml:space="preserve">* холодная вода на СОИ - 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</si>
  <si>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</si>
  <si>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</si>
  <si>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</si>
  <si>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</si>
  <si>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</si>
  <si>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</si>
  <si>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</si>
  <si>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</si>
  <si>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</si>
  <si>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</si>
  <si>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</si>
  <si>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работы по договору, всего</t>
  </si>
  <si>
    <t xml:space="preserve">   * Тех.диагностирование ВДГО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</si>
  <si>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</si>
  <si>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</si>
  <si>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</si>
  <si>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</si>
  <si>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</si>
  <si>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</si>
  <si>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</si>
  <si>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</si>
  <si>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</si>
  <si>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</si>
  <si>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</si>
  <si>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за 4 квартал 2023 года</t>
  </si>
  <si>
    <t>31.12.2023 г.</t>
  </si>
  <si>
    <t>4 квартал</t>
  </si>
  <si>
    <t>октябрь</t>
  </si>
  <si>
    <t>Замена ввода циркуляции ГВС (кв. 17)</t>
  </si>
  <si>
    <t>Предъявлено населению 223902,55</t>
  </si>
  <si>
    <t>по ж.д. ул. Свердлова, д. 49</t>
  </si>
  <si>
    <t>Начислено всего 818335,53</t>
  </si>
  <si>
    <t>* горячая вода на СОИ - 45988,37</t>
  </si>
  <si>
    <t>* водоотведение на СОИ- 11356,86</t>
  </si>
  <si>
    <t>* электроэнергия на СОИ- 17217,52</t>
  </si>
  <si>
    <t xml:space="preserve">           2. Всего за период с "01" 10 2023 г. по "31" 12 2023 г. выполнено работ (оказано услуг) на общую сумму сто девяносто девять тысяч пятьсот пятьдесят шесть рублей 15 копеек.</t>
  </si>
  <si>
    <t>Непредвиденные работы 84,1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</si>
</sst>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\ _₽"/>
    <numFmt numFmtId="165" formatCode="[$-419]General"/>
    <numFmt numFmtId="166" formatCode="_-* #,##0.00_р_._-;\-* #,##0.00_р_._-;_-* \-??_р_._-;_-@_-"/>
    <numFmt numFmtId="167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1" fillId="0" borderId="0"/>
    <xf numFmtId="0" fontId="13" fillId="0" borderId="0"/>
    <xf numFmtId="0" fontId="13" fillId="0" borderId="0"/>
    <xf numFmtId="166" fontId="13" fillId="0" borderId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0" xfId="1" applyFont="1"/>
    <xf numFmtId="0" fontId="10" fillId="0" borderId="0" xfId="0" applyFont="1"/>
    <xf numFmtId="43" fontId="4" fillId="0" borderId="0" xfId="0" applyNumberFormat="1" applyFont="1"/>
    <xf numFmtId="0" fontId="7" fillId="0" borderId="1" xfId="0" applyFont="1" applyBorder="1"/>
    <xf numFmtId="0" fontId="4" fillId="0" borderId="1" xfId="0" applyFont="1" applyBorder="1" applyAlignment="1">
      <alignment wrapText="1"/>
    </xf>
    <xf numFmtId="39" fontId="7" fillId="0" borderId="0" xfId="1" applyNumberFormat="1" applyFont="1"/>
    <xf numFmtId="39" fontId="4" fillId="0" borderId="1" xfId="1" applyNumberFormat="1" applyFont="1" applyBorder="1" applyAlignment="1">
      <alignment horizontal="right" vertical="center" wrapText="1"/>
    </xf>
    <xf numFmtId="164" fontId="7" fillId="0" borderId="0" xfId="1" applyNumberFormat="1" applyFont="1" applyAlignment="1">
      <alignment horizontal="right"/>
    </xf>
    <xf numFmtId="0" fontId="5" fillId="0" borderId="0" xfId="0" applyFont="1" applyAlignment="1">
      <alignment horizontal="left" wrapText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4" xfId="0" applyFont="1" applyFill="1" applyBorder="1" applyAlignment="1">
      <alignment wrapText="1"/>
    </xf>
    <xf numFmtId="0" fontId="12" fillId="0" borderId="5" xfId="0" applyFont="1" applyBorder="1" applyAlignme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4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7" fontId="4" fillId="0" borderId="0" xfId="1" applyNumberFormat="1" applyFont="1" applyBorder="1"/>
    <xf numFmtId="0" fontId="3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7" fontId="4" fillId="0" borderId="1" xfId="1" applyNumberFormat="1" applyFont="1" applyBorder="1" applyAlignment="1">
      <alignment horizontal="right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7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7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ff\&#1086;&#1073;&#1097;&#1072;&#1082;\&#1040;&#1050;&#1058;&#1099;%20&#1087;&#1088;&#1080;&#1077;&#1084;&#1082;&#1080;%20&#1086;&#1082;&#1072;&#1079;&#1072;&#1085;&#1085;&#1099;&#1093;%20&#1091;&#1089;&#1083;&#1091;&#1075;\2023\sv3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1">
          <cell r="E21">
            <v>107756.64300000001</v>
          </cell>
        </row>
        <row r="49">
          <cell r="B49">
            <v>162816.64000000001</v>
          </cell>
        </row>
        <row r="50">
          <cell r="B50">
            <v>7668.81</v>
          </cell>
        </row>
        <row r="51">
          <cell r="B51">
            <v>1050</v>
          </cell>
        </row>
        <row r="52">
          <cell r="B52">
            <v>990</v>
          </cell>
        </row>
        <row r="53">
          <cell r="B53">
            <v>600</v>
          </cell>
        </row>
      </sheetData>
      <sheetData sheetId="1">
        <row r="21">
          <cell r="E21">
            <v>107756.64300000001</v>
          </cell>
        </row>
        <row r="49">
          <cell r="B49">
            <v>177206.1</v>
          </cell>
        </row>
        <row r="50">
          <cell r="B50">
            <v>11379</v>
          </cell>
        </row>
        <row r="51">
          <cell r="B51">
            <v>1050</v>
          </cell>
        </row>
        <row r="52">
          <cell r="B52">
            <v>990</v>
          </cell>
        </row>
        <row r="53">
          <cell r="B53">
            <v>600</v>
          </cell>
        </row>
      </sheetData>
      <sheetData sheetId="2">
        <row r="21">
          <cell r="E21">
            <v>120565.31099999999</v>
          </cell>
        </row>
        <row r="49">
          <cell r="B49">
            <v>169839.54</v>
          </cell>
        </row>
        <row r="50">
          <cell r="B50">
            <v>16247.56</v>
          </cell>
        </row>
        <row r="51">
          <cell r="B51">
            <v>1050</v>
          </cell>
        </row>
        <row r="52">
          <cell r="B52">
            <v>990</v>
          </cell>
        </row>
        <row r="53">
          <cell r="B53">
            <v>600</v>
          </cell>
        </row>
      </sheetData>
      <sheetData sheetId="3">
        <row r="21">
          <cell r="E21">
            <v>120565.31099999999</v>
          </cell>
        </row>
        <row r="50">
          <cell r="B50">
            <v>191315.89</v>
          </cell>
        </row>
        <row r="51">
          <cell r="B51">
            <v>13353.83</v>
          </cell>
        </row>
        <row r="52">
          <cell r="B52">
            <v>1050</v>
          </cell>
        </row>
        <row r="53">
          <cell r="B53">
            <v>990</v>
          </cell>
        </row>
        <row r="54">
          <cell r="B54">
            <v>600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3" zoomScaleSheetLayoutView="100" workbookViewId="0">
      <selection activeCell="D30" sqref="D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5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50</v>
      </c>
      <c r="B3" s="41"/>
      <c r="C3" s="41"/>
      <c r="D3" s="41"/>
      <c r="E3" s="41"/>
    </row>
    <row r="4" spans="1:5" s="1" customFormat="1" ht="15.6" customHeight="1" x14ac:dyDescent="0.25">
      <c r="A4" s="22" t="s">
        <v>13</v>
      </c>
      <c r="B4" s="4"/>
      <c r="C4" s="4"/>
      <c r="D4" s="42" t="s">
        <v>51</v>
      </c>
      <c r="E4" s="42"/>
    </row>
    <row r="5" spans="1:5" x14ac:dyDescent="0.25">
      <c r="A5" s="27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24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3" t="s">
        <v>47</v>
      </c>
      <c r="B9" s="43"/>
      <c r="C9" s="43"/>
      <c r="D9" s="43"/>
      <c r="E9" s="43"/>
    </row>
    <row r="10" spans="1:5" ht="20.25" customHeight="1" x14ac:dyDescent="0.25">
      <c r="A10" s="46" t="s">
        <v>14</v>
      </c>
      <c r="B10" s="47"/>
      <c r="C10" s="47"/>
      <c r="D10" s="47"/>
      <c r="E10" s="47"/>
    </row>
    <row r="11" spans="1:5" ht="30.75" customHeight="1" x14ac:dyDescent="0.25">
      <c r="A11" s="43" t="s">
        <v>48</v>
      </c>
      <c r="B11" s="43"/>
      <c r="C11" s="43"/>
      <c r="D11" s="43"/>
      <c r="E11" s="43"/>
    </row>
    <row r="12" spans="1:5" x14ac:dyDescent="0.25">
      <c r="A12" s="45" t="s">
        <v>15</v>
      </c>
      <c r="B12" s="48"/>
      <c r="C12" s="48"/>
      <c r="D12" s="48"/>
      <c r="E12" s="48"/>
    </row>
    <row r="13" spans="1:5" ht="15" customHeight="1" x14ac:dyDescent="0.25">
      <c r="A13" s="43" t="s">
        <v>22</v>
      </c>
      <c r="B13" s="43"/>
      <c r="C13" s="43"/>
      <c r="D13" s="43"/>
      <c r="E13" s="43"/>
    </row>
    <row r="14" spans="1:5" x14ac:dyDescent="0.25">
      <c r="A14" s="45" t="s">
        <v>2</v>
      </c>
      <c r="B14" s="48"/>
      <c r="C14" s="48"/>
      <c r="D14" s="48"/>
      <c r="E14" s="48"/>
    </row>
    <row r="15" spans="1:5" ht="13.5" customHeight="1" x14ac:dyDescent="0.25">
      <c r="A15" s="43" t="s">
        <v>52</v>
      </c>
      <c r="B15" s="43"/>
      <c r="C15" s="43"/>
      <c r="D15" s="43"/>
      <c r="E15" s="43"/>
    </row>
    <row r="16" spans="1:5" ht="13.5" customHeight="1" x14ac:dyDescent="0.25">
      <c r="A16" s="45" t="s">
        <v>16</v>
      </c>
      <c r="B16" s="48"/>
      <c r="C16" s="48"/>
      <c r="D16" s="48"/>
      <c r="E16" s="48"/>
    </row>
    <row r="17" spans="1:7" ht="31.5" customHeight="1" x14ac:dyDescent="0.25">
      <c r="A17" s="43" t="s">
        <v>17</v>
      </c>
      <c r="B17" s="43"/>
      <c r="C17" s="43"/>
      <c r="D17" s="43"/>
      <c r="E17" s="43"/>
    </row>
    <row r="18" spans="1:7" ht="60.6" customHeight="1" x14ac:dyDescent="0.25">
      <c r="A18" s="43" t="s">
        <v>25</v>
      </c>
      <c r="B18" s="43"/>
      <c r="C18" s="43"/>
      <c r="D18" s="43"/>
      <c r="E18" s="43"/>
    </row>
    <row r="19" spans="1:7" ht="37.5" customHeight="1" x14ac:dyDescent="0.25">
      <c r="A19" s="44" t="s">
        <v>26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2696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8" t="s">
        <v>38</v>
      </c>
      <c r="C22" s="3" t="s">
        <v>4</v>
      </c>
      <c r="D22" s="3">
        <v>14.06</v>
      </c>
      <c r="E22" s="7">
        <f>D22*F20*G20</f>
        <v>113717.28</v>
      </c>
      <c r="G22" s="16"/>
    </row>
    <row r="23" spans="1:7" x14ac:dyDescent="0.25">
      <c r="A23" s="11" t="s">
        <v>35</v>
      </c>
      <c r="B23" s="12" t="s">
        <v>23</v>
      </c>
      <c r="C23" s="13" t="s">
        <v>4</v>
      </c>
      <c r="D23" s="13">
        <v>5.42</v>
      </c>
      <c r="E23" s="7">
        <f>D23*F20*G20</f>
        <v>43836.959999999999</v>
      </c>
      <c r="G23" s="16"/>
    </row>
    <row r="24" spans="1:7" x14ac:dyDescent="0.25">
      <c r="A24" s="11" t="s">
        <v>84</v>
      </c>
      <c r="B24" s="12" t="s">
        <v>85</v>
      </c>
      <c r="C24" s="13" t="s">
        <v>29</v>
      </c>
      <c r="D24" s="13"/>
      <c r="E24" s="7">
        <v>0</v>
      </c>
      <c r="G24" s="16"/>
    </row>
    <row r="25" spans="1:7" x14ac:dyDescent="0.25">
      <c r="A25" s="6" t="s">
        <v>43</v>
      </c>
      <c r="B25" s="8" t="s">
        <v>28</v>
      </c>
      <c r="C25" s="3" t="s">
        <v>29</v>
      </c>
      <c r="D25" s="3"/>
      <c r="E25" s="20">
        <v>0</v>
      </c>
      <c r="G25" s="16"/>
    </row>
    <row r="26" spans="1:7" ht="15.75" x14ac:dyDescent="0.25">
      <c r="A26" s="1" t="s">
        <v>44</v>
      </c>
      <c r="B26" s="8" t="s">
        <v>28</v>
      </c>
      <c r="C26" s="3" t="s">
        <v>29</v>
      </c>
      <c r="D26" s="3"/>
      <c r="E26" s="7">
        <v>5936.38</v>
      </c>
      <c r="G26" s="16"/>
    </row>
    <row r="27" spans="1:7" x14ac:dyDescent="0.25">
      <c r="A27" s="6" t="s">
        <v>45</v>
      </c>
      <c r="B27" s="8" t="s">
        <v>28</v>
      </c>
      <c r="C27" s="3" t="s">
        <v>29</v>
      </c>
      <c r="D27" s="3"/>
      <c r="E27" s="7">
        <v>3661.75</v>
      </c>
      <c r="G27" s="16"/>
    </row>
    <row r="28" spans="1:7" x14ac:dyDescent="0.25">
      <c r="A28" s="6" t="s">
        <v>46</v>
      </c>
      <c r="B28" s="8" t="s">
        <v>28</v>
      </c>
      <c r="C28" s="3" t="s">
        <v>29</v>
      </c>
      <c r="D28" s="3"/>
      <c r="E28" s="7">
        <v>1465.96</v>
      </c>
      <c r="G28" s="16"/>
    </row>
    <row r="29" spans="1:7" ht="16.5" customHeight="1" x14ac:dyDescent="0.25">
      <c r="A29" s="6" t="s">
        <v>27</v>
      </c>
      <c r="B29" s="8" t="s">
        <v>28</v>
      </c>
      <c r="C29" s="3" t="s">
        <v>29</v>
      </c>
      <c r="D29" s="3"/>
      <c r="E29" s="7">
        <v>944.84</v>
      </c>
      <c r="G29" s="16"/>
    </row>
    <row r="30" spans="1:7" ht="16.5" customHeight="1" x14ac:dyDescent="0.25">
      <c r="A30" s="23" t="s">
        <v>54</v>
      </c>
      <c r="B30" s="33" t="s">
        <v>55</v>
      </c>
      <c r="C30" s="3" t="s">
        <v>56</v>
      </c>
      <c r="D30" s="3">
        <v>4</v>
      </c>
      <c r="E30" s="7">
        <f>D30*235.95</f>
        <v>943.8</v>
      </c>
      <c r="G30" s="16"/>
    </row>
    <row r="31" spans="1:7" x14ac:dyDescent="0.25">
      <c r="A31" s="28"/>
      <c r="B31" s="24"/>
      <c r="C31" s="3"/>
      <c r="D31" s="29"/>
      <c r="E31" s="7"/>
      <c r="G31" s="16"/>
    </row>
    <row r="32" spans="1:7" s="10" customFormat="1" ht="14.25" x14ac:dyDescent="0.2">
      <c r="A32" s="17" t="s">
        <v>36</v>
      </c>
      <c r="B32" s="17"/>
      <c r="C32" s="17"/>
      <c r="D32" s="17"/>
      <c r="E32" s="9">
        <f>SUM(E22:E31)</f>
        <v>170506.96999999997</v>
      </c>
    </row>
    <row r="34" spans="1:5" ht="33.75" customHeight="1" x14ac:dyDescent="0.25">
      <c r="A34" s="50" t="s">
        <v>57</v>
      </c>
      <c r="B34" s="50"/>
      <c r="C34" s="50"/>
      <c r="D34" s="50"/>
      <c r="E34" s="50"/>
    </row>
    <row r="35" spans="1:5" ht="32.25" customHeight="1" x14ac:dyDescent="0.25">
      <c r="A35" s="43" t="s">
        <v>21</v>
      </c>
      <c r="B35" s="43"/>
      <c r="C35" s="43"/>
      <c r="D35" s="43"/>
      <c r="E35" s="43"/>
    </row>
    <row r="36" spans="1:5" x14ac:dyDescent="0.25">
      <c r="A36" s="43" t="s">
        <v>20</v>
      </c>
      <c r="B36" s="43"/>
      <c r="C36" s="43"/>
      <c r="D36" s="43"/>
      <c r="E36" s="43"/>
    </row>
    <row r="37" spans="1:5" ht="35.25" customHeight="1" x14ac:dyDescent="0.25">
      <c r="A37" s="43" t="s">
        <v>30</v>
      </c>
      <c r="B37" s="43"/>
      <c r="C37" s="43"/>
      <c r="D37" s="43"/>
      <c r="E37" s="43"/>
    </row>
    <row r="38" spans="1:5" x14ac:dyDescent="0.25">
      <c r="A38" s="43" t="s">
        <v>18</v>
      </c>
      <c r="B38" s="43"/>
      <c r="C38" s="43"/>
      <c r="D38" s="43"/>
      <c r="E38" s="43"/>
    </row>
    <row r="39" spans="1:5" x14ac:dyDescent="0.25">
      <c r="A39" s="51" t="s">
        <v>5</v>
      </c>
      <c r="B39" s="51"/>
      <c r="C39" s="51"/>
      <c r="D39" s="51"/>
      <c r="E39" s="51"/>
    </row>
    <row r="40" spans="1:5" x14ac:dyDescent="0.25">
      <c r="A40" s="43" t="s">
        <v>18</v>
      </c>
      <c r="B40" s="43"/>
      <c r="C40" s="43"/>
      <c r="D40" s="43"/>
      <c r="E40" s="43"/>
    </row>
    <row r="41" spans="1:5" x14ac:dyDescent="0.25">
      <c r="A41" s="52" t="s">
        <v>58</v>
      </c>
      <c r="B41" s="52"/>
      <c r="C41" s="52"/>
      <c r="D41" s="52"/>
      <c r="E41" s="52"/>
    </row>
    <row r="42" spans="1:5" x14ac:dyDescent="0.25">
      <c r="B42" s="49" t="s">
        <v>19</v>
      </c>
      <c r="C42" s="49"/>
      <c r="D42" s="49"/>
      <c r="E42" s="5" t="s">
        <v>6</v>
      </c>
    </row>
    <row r="43" spans="1:5" x14ac:dyDescent="0.25">
      <c r="A43" s="26"/>
      <c r="B43" s="26"/>
      <c r="C43" s="26"/>
      <c r="D43" s="26"/>
      <c r="E43" s="26"/>
    </row>
    <row r="44" spans="1:5" x14ac:dyDescent="0.25">
      <c r="A44" s="52" t="s">
        <v>49</v>
      </c>
      <c r="B44" s="52"/>
      <c r="C44" s="52"/>
      <c r="D44" s="52"/>
      <c r="E44" s="52"/>
    </row>
    <row r="45" spans="1:5" x14ac:dyDescent="0.25">
      <c r="B45" s="49" t="s">
        <v>19</v>
      </c>
      <c r="C45" s="49"/>
      <c r="D45" s="49"/>
      <c r="E45" s="5" t="s">
        <v>6</v>
      </c>
    </row>
    <row r="46" spans="1:5" x14ac:dyDescent="0.25">
      <c r="A46" s="2" t="s">
        <v>53</v>
      </c>
    </row>
    <row r="47" spans="1:5" x14ac:dyDescent="0.25">
      <c r="A47" s="10" t="s">
        <v>31</v>
      </c>
    </row>
    <row r="48" spans="1:5" x14ac:dyDescent="0.25">
      <c r="A48" s="10" t="s">
        <v>37</v>
      </c>
      <c r="B48" s="19">
        <v>-47171.26</v>
      </c>
    </row>
    <row r="49" spans="1:2" ht="26.25" customHeight="1" x14ac:dyDescent="0.25">
      <c r="A49" s="25" t="s">
        <v>59</v>
      </c>
      <c r="B49" s="14"/>
    </row>
    <row r="50" spans="1:2" x14ac:dyDescent="0.25">
      <c r="A50" s="2" t="s">
        <v>32</v>
      </c>
      <c r="B50" s="14">
        <v>185399.9</v>
      </c>
    </row>
    <row r="51" spans="1:2" x14ac:dyDescent="0.25">
      <c r="A51" s="2" t="s">
        <v>41</v>
      </c>
      <c r="B51" s="14">
        <f>350*3</f>
        <v>1050</v>
      </c>
    </row>
    <row r="52" spans="1:2" x14ac:dyDescent="0.25">
      <c r="A52" s="2" t="s">
        <v>40</v>
      </c>
      <c r="B52" s="14">
        <f>330*3</f>
        <v>990</v>
      </c>
    </row>
    <row r="53" spans="1:2" x14ac:dyDescent="0.25">
      <c r="A53" s="2" t="s">
        <v>42</v>
      </c>
      <c r="B53" s="14">
        <f>200*3</f>
        <v>600</v>
      </c>
    </row>
    <row r="54" spans="1:2" ht="30" x14ac:dyDescent="0.25">
      <c r="A54" s="25" t="s">
        <v>34</v>
      </c>
      <c r="B54" s="14">
        <f>E32</f>
        <v>170506.96999999997</v>
      </c>
    </row>
    <row r="55" spans="1:2" x14ac:dyDescent="0.25">
      <c r="A55" s="15" t="s">
        <v>33</v>
      </c>
      <c r="B55" s="21">
        <f>B48+B50+B51+B52+B53-B54</f>
        <v>-29638.329999999987</v>
      </c>
    </row>
    <row r="57" spans="1:2" x14ac:dyDescent="0.25">
      <c r="B57" s="2">
        <v>-47171.26</v>
      </c>
    </row>
  </sheetData>
  <mergeCells count="30"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4" zoomScaleSheetLayoutView="100" workbookViewId="0">
      <selection activeCell="D30" sqref="D30:D3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5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65</v>
      </c>
      <c r="B3" s="41"/>
      <c r="C3" s="41"/>
      <c r="D3" s="41"/>
      <c r="E3" s="41"/>
    </row>
    <row r="4" spans="1:5" s="1" customFormat="1" ht="15.6" customHeight="1" x14ac:dyDescent="0.25">
      <c r="A4" s="22" t="s">
        <v>13</v>
      </c>
      <c r="B4" s="4"/>
      <c r="C4" s="4"/>
      <c r="D4" s="42" t="s">
        <v>66</v>
      </c>
      <c r="E4" s="42"/>
    </row>
    <row r="5" spans="1:5" x14ac:dyDescent="0.25">
      <c r="A5" s="32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24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ht="15" customHeight="1" x14ac:dyDescent="0.25">
      <c r="A9" s="43" t="s">
        <v>63</v>
      </c>
      <c r="B9" s="43"/>
      <c r="C9" s="43"/>
      <c r="D9" s="43"/>
      <c r="E9" s="43"/>
    </row>
    <row r="10" spans="1:5" ht="20.25" customHeight="1" x14ac:dyDescent="0.25">
      <c r="A10" s="46" t="s">
        <v>14</v>
      </c>
      <c r="B10" s="47"/>
      <c r="C10" s="47"/>
      <c r="D10" s="47"/>
      <c r="E10" s="47"/>
    </row>
    <row r="11" spans="1:5" ht="30.75" customHeight="1" x14ac:dyDescent="0.25">
      <c r="A11" s="43" t="s">
        <v>48</v>
      </c>
      <c r="B11" s="43"/>
      <c r="C11" s="43"/>
      <c r="D11" s="43"/>
      <c r="E11" s="43"/>
    </row>
    <row r="12" spans="1:5" x14ac:dyDescent="0.25">
      <c r="A12" s="45" t="s">
        <v>15</v>
      </c>
      <c r="B12" s="48"/>
      <c r="C12" s="48"/>
      <c r="D12" s="48"/>
      <c r="E12" s="48"/>
    </row>
    <row r="13" spans="1:5" ht="15" customHeight="1" x14ac:dyDescent="0.25">
      <c r="A13" s="43" t="s">
        <v>22</v>
      </c>
      <c r="B13" s="43"/>
      <c r="C13" s="43"/>
      <c r="D13" s="43"/>
      <c r="E13" s="43"/>
    </row>
    <row r="14" spans="1:5" x14ac:dyDescent="0.25">
      <c r="A14" s="45" t="s">
        <v>2</v>
      </c>
      <c r="B14" s="48"/>
      <c r="C14" s="48"/>
      <c r="D14" s="48"/>
      <c r="E14" s="48"/>
    </row>
    <row r="15" spans="1:5" ht="13.5" customHeight="1" x14ac:dyDescent="0.25">
      <c r="A15" s="43" t="s">
        <v>52</v>
      </c>
      <c r="B15" s="43"/>
      <c r="C15" s="43"/>
      <c r="D15" s="43"/>
      <c r="E15" s="43"/>
    </row>
    <row r="16" spans="1:5" ht="13.5" customHeight="1" x14ac:dyDescent="0.25">
      <c r="A16" s="45" t="s">
        <v>16</v>
      </c>
      <c r="B16" s="48"/>
      <c r="C16" s="48"/>
      <c r="D16" s="48"/>
      <c r="E16" s="48"/>
    </row>
    <row r="17" spans="1:7" ht="31.5" customHeight="1" x14ac:dyDescent="0.25">
      <c r="A17" s="43" t="s">
        <v>17</v>
      </c>
      <c r="B17" s="43"/>
      <c r="C17" s="43"/>
      <c r="D17" s="43"/>
      <c r="E17" s="43"/>
    </row>
    <row r="18" spans="1:7" ht="60.6" customHeight="1" x14ac:dyDescent="0.25">
      <c r="A18" s="43" t="s">
        <v>25</v>
      </c>
      <c r="B18" s="43"/>
      <c r="C18" s="43"/>
      <c r="D18" s="43"/>
      <c r="E18" s="43"/>
    </row>
    <row r="19" spans="1:7" ht="37.5" customHeight="1" x14ac:dyDescent="0.25">
      <c r="A19" s="44" t="s">
        <v>26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2696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8" t="s">
        <v>38</v>
      </c>
      <c r="C22" s="3" t="s">
        <v>4</v>
      </c>
      <c r="D22" s="3">
        <v>14.06</v>
      </c>
      <c r="E22" s="7">
        <f>D22*F20*G20</f>
        <v>113717.28</v>
      </c>
      <c r="G22" s="16"/>
    </row>
    <row r="23" spans="1:7" x14ac:dyDescent="0.25">
      <c r="A23" s="11" t="s">
        <v>35</v>
      </c>
      <c r="B23" s="12" t="s">
        <v>23</v>
      </c>
      <c r="C23" s="13" t="s">
        <v>4</v>
      </c>
      <c r="D23" s="13">
        <v>5.42</v>
      </c>
      <c r="E23" s="7">
        <f>D23*F20*G20</f>
        <v>43836.959999999999</v>
      </c>
      <c r="G23" s="16"/>
    </row>
    <row r="24" spans="1:7" x14ac:dyDescent="0.25">
      <c r="A24" s="11" t="s">
        <v>84</v>
      </c>
      <c r="B24" s="12" t="s">
        <v>85</v>
      </c>
      <c r="C24" s="13" t="s">
        <v>29</v>
      </c>
      <c r="D24" s="13"/>
      <c r="E24" s="7">
        <v>0</v>
      </c>
      <c r="G24" s="16"/>
    </row>
    <row r="25" spans="1:7" x14ac:dyDescent="0.25">
      <c r="A25" s="6" t="s">
        <v>43</v>
      </c>
      <c r="B25" s="8" t="s">
        <v>67</v>
      </c>
      <c r="C25" s="3" t="s">
        <v>29</v>
      </c>
      <c r="D25" s="3"/>
      <c r="E25" s="20">
        <v>0</v>
      </c>
      <c r="G25" s="16"/>
    </row>
    <row r="26" spans="1:7" ht="15.75" x14ac:dyDescent="0.25">
      <c r="A26" s="1" t="s">
        <v>44</v>
      </c>
      <c r="B26" s="8" t="s">
        <v>67</v>
      </c>
      <c r="C26" s="3" t="s">
        <v>29</v>
      </c>
      <c r="D26" s="3"/>
      <c r="E26" s="7">
        <v>12580.95</v>
      </c>
      <c r="G26" s="16"/>
    </row>
    <row r="27" spans="1:7" x14ac:dyDescent="0.25">
      <c r="A27" s="6" t="s">
        <v>45</v>
      </c>
      <c r="B27" s="8" t="s">
        <v>67</v>
      </c>
      <c r="C27" s="3" t="s">
        <v>29</v>
      </c>
      <c r="D27" s="3"/>
      <c r="E27" s="7">
        <v>5693.9</v>
      </c>
      <c r="G27" s="16"/>
    </row>
    <row r="28" spans="1:7" x14ac:dyDescent="0.25">
      <c r="A28" s="6" t="s">
        <v>46</v>
      </c>
      <c r="B28" s="8" t="s">
        <v>67</v>
      </c>
      <c r="C28" s="3" t="s">
        <v>29</v>
      </c>
      <c r="D28" s="3"/>
      <c r="E28" s="7">
        <v>3106.95</v>
      </c>
      <c r="G28" s="16"/>
    </row>
    <row r="29" spans="1:7" ht="16.5" customHeight="1" x14ac:dyDescent="0.25">
      <c r="A29" s="6" t="s">
        <v>27</v>
      </c>
      <c r="B29" s="8" t="s">
        <v>67</v>
      </c>
      <c r="C29" s="3" t="s">
        <v>29</v>
      </c>
      <c r="D29" s="3"/>
      <c r="E29" s="7">
        <v>3319.11</v>
      </c>
      <c r="G29" s="16"/>
    </row>
    <row r="30" spans="1:7" ht="16.5" customHeight="1" x14ac:dyDescent="0.25">
      <c r="A30" s="6" t="s">
        <v>68</v>
      </c>
      <c r="B30" s="8" t="s">
        <v>71</v>
      </c>
      <c r="C30" s="3" t="s">
        <v>56</v>
      </c>
      <c r="D30" s="3">
        <v>1.5</v>
      </c>
      <c r="E30" s="7">
        <f>D30*235.95</f>
        <v>353.92499999999995</v>
      </c>
      <c r="G30" s="16"/>
    </row>
    <row r="31" spans="1:7" ht="30" x14ac:dyDescent="0.25">
      <c r="A31" s="6" t="s">
        <v>69</v>
      </c>
      <c r="B31" s="8" t="s">
        <v>71</v>
      </c>
      <c r="C31" s="3" t="s">
        <v>56</v>
      </c>
      <c r="D31" s="3">
        <v>8</v>
      </c>
      <c r="E31" s="7">
        <f t="shared" ref="E31" si="0">D31*235.95</f>
        <v>1887.6</v>
      </c>
      <c r="G31" s="16"/>
    </row>
    <row r="32" spans="1:7" ht="30" x14ac:dyDescent="0.25">
      <c r="A32" s="6" t="s">
        <v>70</v>
      </c>
      <c r="B32" s="8" t="s">
        <v>72</v>
      </c>
      <c r="C32" s="3" t="s">
        <v>56</v>
      </c>
      <c r="D32" s="3">
        <v>2.6</v>
      </c>
      <c r="E32" s="7">
        <f>D32*235.95</f>
        <v>613.47</v>
      </c>
      <c r="G32" s="16"/>
    </row>
    <row r="33" spans="1:7" ht="16.5" customHeight="1" x14ac:dyDescent="0.25">
      <c r="A33" s="6"/>
      <c r="B33" s="8"/>
      <c r="C33" s="3"/>
      <c r="D33" s="3"/>
      <c r="E33" s="7"/>
      <c r="G33" s="16"/>
    </row>
    <row r="34" spans="1:7" s="10" customFormat="1" ht="14.25" x14ac:dyDescent="0.2">
      <c r="A34" s="17" t="s">
        <v>36</v>
      </c>
      <c r="B34" s="17"/>
      <c r="C34" s="17"/>
      <c r="D34" s="17"/>
      <c r="E34" s="9">
        <f>SUM(E22:E33)</f>
        <v>185110.14499999999</v>
      </c>
    </row>
    <row r="36" spans="1:7" ht="33.75" customHeight="1" x14ac:dyDescent="0.25">
      <c r="A36" s="50" t="s">
        <v>73</v>
      </c>
      <c r="B36" s="50"/>
      <c r="C36" s="50"/>
      <c r="D36" s="50"/>
      <c r="E36" s="50"/>
    </row>
    <row r="37" spans="1:7" ht="32.25" customHeight="1" x14ac:dyDescent="0.25">
      <c r="A37" s="43" t="s">
        <v>21</v>
      </c>
      <c r="B37" s="43"/>
      <c r="C37" s="43"/>
      <c r="D37" s="43"/>
      <c r="E37" s="43"/>
    </row>
    <row r="38" spans="1:7" x14ac:dyDescent="0.25">
      <c r="A38" s="43" t="s">
        <v>20</v>
      </c>
      <c r="B38" s="43"/>
      <c r="C38" s="43"/>
      <c r="D38" s="43"/>
      <c r="E38" s="43"/>
    </row>
    <row r="39" spans="1:7" ht="35.25" customHeight="1" x14ac:dyDescent="0.25">
      <c r="A39" s="43" t="s">
        <v>30</v>
      </c>
      <c r="B39" s="43"/>
      <c r="C39" s="43"/>
      <c r="D39" s="43"/>
      <c r="E39" s="43"/>
    </row>
    <row r="40" spans="1:7" x14ac:dyDescent="0.25">
      <c r="A40" s="43" t="s">
        <v>18</v>
      </c>
      <c r="B40" s="43"/>
      <c r="C40" s="43"/>
      <c r="D40" s="43"/>
      <c r="E40" s="43"/>
    </row>
    <row r="41" spans="1:7" x14ac:dyDescent="0.25">
      <c r="A41" s="51" t="s">
        <v>5</v>
      </c>
      <c r="B41" s="51"/>
      <c r="C41" s="51"/>
      <c r="D41" s="51"/>
      <c r="E41" s="51"/>
    </row>
    <row r="42" spans="1:7" x14ac:dyDescent="0.25">
      <c r="A42" s="43" t="s">
        <v>18</v>
      </c>
      <c r="B42" s="43"/>
      <c r="C42" s="43"/>
      <c r="D42" s="43"/>
      <c r="E42" s="43"/>
    </row>
    <row r="43" spans="1:7" x14ac:dyDescent="0.25">
      <c r="A43" s="52" t="s">
        <v>58</v>
      </c>
      <c r="B43" s="52"/>
      <c r="C43" s="52"/>
      <c r="D43" s="52"/>
      <c r="E43" s="52"/>
    </row>
    <row r="44" spans="1:7" x14ac:dyDescent="0.25">
      <c r="B44" s="49" t="s">
        <v>19</v>
      </c>
      <c r="C44" s="49"/>
      <c r="D44" s="49"/>
      <c r="E44" s="5" t="s">
        <v>6</v>
      </c>
    </row>
    <row r="45" spans="1:7" x14ac:dyDescent="0.25">
      <c r="A45" s="31"/>
      <c r="B45" s="31"/>
      <c r="C45" s="31"/>
      <c r="D45" s="31"/>
      <c r="E45" s="31"/>
    </row>
    <row r="46" spans="1:7" x14ac:dyDescent="0.25">
      <c r="A46" s="52" t="s">
        <v>64</v>
      </c>
      <c r="B46" s="52"/>
      <c r="C46" s="52"/>
      <c r="D46" s="52"/>
      <c r="E46" s="52"/>
    </row>
    <row r="47" spans="1:7" x14ac:dyDescent="0.25">
      <c r="B47" s="49" t="s">
        <v>19</v>
      </c>
      <c r="C47" s="49"/>
      <c r="D47" s="49"/>
      <c r="E47" s="5" t="s">
        <v>6</v>
      </c>
    </row>
    <row r="48" spans="1:7" x14ac:dyDescent="0.25">
      <c r="A48" s="2" t="s">
        <v>53</v>
      </c>
    </row>
    <row r="49" spans="1:2" x14ac:dyDescent="0.25">
      <c r="A49" s="10" t="s">
        <v>31</v>
      </c>
    </row>
    <row r="50" spans="1:2" x14ac:dyDescent="0.25">
      <c r="A50" s="10" t="s">
        <v>37</v>
      </c>
      <c r="B50" s="19">
        <f>'1кв'!B55</f>
        <v>-29638.329999999987</v>
      </c>
    </row>
    <row r="51" spans="1:2" ht="26.25" customHeight="1" x14ac:dyDescent="0.25">
      <c r="A51" s="30" t="s">
        <v>74</v>
      </c>
      <c r="B51" s="14"/>
    </row>
    <row r="52" spans="1:2" x14ac:dyDescent="0.25">
      <c r="A52" s="2" t="s">
        <v>32</v>
      </c>
      <c r="B52" s="14">
        <v>189325.12</v>
      </c>
    </row>
    <row r="53" spans="1:2" x14ac:dyDescent="0.25">
      <c r="A53" s="2" t="s">
        <v>41</v>
      </c>
      <c r="B53" s="14">
        <f>350*3</f>
        <v>1050</v>
      </c>
    </row>
    <row r="54" spans="1:2" x14ac:dyDescent="0.25">
      <c r="A54" s="2" t="s">
        <v>40</v>
      </c>
      <c r="B54" s="14">
        <f>330*3</f>
        <v>990</v>
      </c>
    </row>
    <row r="55" spans="1:2" x14ac:dyDescent="0.25">
      <c r="A55" s="2" t="s">
        <v>42</v>
      </c>
      <c r="B55" s="14">
        <f>200*3</f>
        <v>600</v>
      </c>
    </row>
    <row r="56" spans="1:2" ht="30" x14ac:dyDescent="0.25">
      <c r="A56" s="30" t="s">
        <v>34</v>
      </c>
      <c r="B56" s="14">
        <f>E34</f>
        <v>185110.14499999999</v>
      </c>
    </row>
    <row r="57" spans="1:2" x14ac:dyDescent="0.25">
      <c r="A57" s="15" t="s">
        <v>33</v>
      </c>
      <c r="B57" s="21">
        <f>B50+B52+B53+B54+B55-B56</f>
        <v>-22783.354999999981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E43"/>
    <mergeCell ref="B44:D44"/>
    <mergeCell ref="A46:E46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5" zoomScaleSheetLayoutView="100" workbookViewId="0">
      <selection activeCell="C35" sqref="C3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5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61</v>
      </c>
      <c r="B3" s="41"/>
      <c r="C3" s="41"/>
      <c r="D3" s="41"/>
      <c r="E3" s="41"/>
    </row>
    <row r="4" spans="1:5" s="1" customFormat="1" ht="15.6" customHeight="1" x14ac:dyDescent="0.25">
      <c r="A4" s="22" t="s">
        <v>13</v>
      </c>
      <c r="B4" s="4"/>
      <c r="C4" s="4"/>
      <c r="D4" s="42" t="s">
        <v>62</v>
      </c>
      <c r="E4" s="42"/>
    </row>
    <row r="5" spans="1:5" x14ac:dyDescent="0.25">
      <c r="A5" s="32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24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3" t="s">
        <v>63</v>
      </c>
      <c r="B9" s="43"/>
      <c r="C9" s="43"/>
      <c r="D9" s="43"/>
      <c r="E9" s="43"/>
    </row>
    <row r="10" spans="1:5" ht="20.25" customHeight="1" x14ac:dyDescent="0.25">
      <c r="A10" s="46" t="s">
        <v>14</v>
      </c>
      <c r="B10" s="47"/>
      <c r="C10" s="47"/>
      <c r="D10" s="47"/>
      <c r="E10" s="47"/>
    </row>
    <row r="11" spans="1:5" ht="30.75" customHeight="1" x14ac:dyDescent="0.25">
      <c r="A11" s="43" t="s">
        <v>48</v>
      </c>
      <c r="B11" s="43"/>
      <c r="C11" s="43"/>
      <c r="D11" s="43"/>
      <c r="E11" s="43"/>
    </row>
    <row r="12" spans="1:5" x14ac:dyDescent="0.25">
      <c r="A12" s="45" t="s">
        <v>15</v>
      </c>
      <c r="B12" s="48"/>
      <c r="C12" s="48"/>
      <c r="D12" s="48"/>
      <c r="E12" s="48"/>
    </row>
    <row r="13" spans="1:5" ht="15" customHeight="1" x14ac:dyDescent="0.25">
      <c r="A13" s="43" t="s">
        <v>22</v>
      </c>
      <c r="B13" s="43"/>
      <c r="C13" s="43"/>
      <c r="D13" s="43"/>
      <c r="E13" s="43"/>
    </row>
    <row r="14" spans="1:5" x14ac:dyDescent="0.25">
      <c r="A14" s="45" t="s">
        <v>2</v>
      </c>
      <c r="B14" s="48"/>
      <c r="C14" s="48"/>
      <c r="D14" s="48"/>
      <c r="E14" s="48"/>
    </row>
    <row r="15" spans="1:5" ht="13.5" customHeight="1" x14ac:dyDescent="0.25">
      <c r="A15" s="43" t="s">
        <v>52</v>
      </c>
      <c r="B15" s="43"/>
      <c r="C15" s="43"/>
      <c r="D15" s="43"/>
      <c r="E15" s="43"/>
    </row>
    <row r="16" spans="1:5" ht="13.5" customHeight="1" x14ac:dyDescent="0.25">
      <c r="A16" s="45" t="s">
        <v>16</v>
      </c>
      <c r="B16" s="48"/>
      <c r="C16" s="48"/>
      <c r="D16" s="48"/>
      <c r="E16" s="48"/>
    </row>
    <row r="17" spans="1:7" ht="31.5" customHeight="1" x14ac:dyDescent="0.25">
      <c r="A17" s="43" t="s">
        <v>17</v>
      </c>
      <c r="B17" s="43"/>
      <c r="C17" s="43"/>
      <c r="D17" s="43"/>
      <c r="E17" s="43"/>
    </row>
    <row r="18" spans="1:7" ht="60.6" customHeight="1" x14ac:dyDescent="0.25">
      <c r="A18" s="43" t="s">
        <v>25</v>
      </c>
      <c r="B18" s="43"/>
      <c r="C18" s="43"/>
      <c r="D18" s="43"/>
      <c r="E18" s="43"/>
    </row>
    <row r="19" spans="1:7" ht="37.5" customHeight="1" x14ac:dyDescent="0.25">
      <c r="A19" s="44" t="s">
        <v>26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2696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8" t="s">
        <v>38</v>
      </c>
      <c r="C22" s="3" t="s">
        <v>4</v>
      </c>
      <c r="D22" s="3">
        <v>15.79</v>
      </c>
      <c r="E22" s="7">
        <f>D22*F20*G20</f>
        <v>127709.51999999999</v>
      </c>
      <c r="G22" s="16"/>
    </row>
    <row r="23" spans="1:7" x14ac:dyDescent="0.25">
      <c r="A23" s="11" t="s">
        <v>35</v>
      </c>
      <c r="B23" s="12" t="s">
        <v>23</v>
      </c>
      <c r="C23" s="13" t="s">
        <v>4</v>
      </c>
      <c r="D23" s="13">
        <v>6.06</v>
      </c>
      <c r="E23" s="7">
        <f>D23*F20*G20</f>
        <v>49013.279999999999</v>
      </c>
      <c r="G23" s="16"/>
    </row>
    <row r="24" spans="1:7" x14ac:dyDescent="0.25">
      <c r="A24" s="11" t="s">
        <v>84</v>
      </c>
      <c r="B24" s="12" t="s">
        <v>85</v>
      </c>
      <c r="C24" s="13" t="s">
        <v>29</v>
      </c>
      <c r="D24" s="13"/>
      <c r="E24" s="7">
        <v>2590.08</v>
      </c>
      <c r="G24" s="16"/>
    </row>
    <row r="25" spans="1:7" x14ac:dyDescent="0.25">
      <c r="A25" s="6" t="s">
        <v>43</v>
      </c>
      <c r="B25" s="8" t="s">
        <v>60</v>
      </c>
      <c r="C25" s="3" t="s">
        <v>29</v>
      </c>
      <c r="D25" s="3"/>
      <c r="E25" s="20">
        <v>0</v>
      </c>
      <c r="G25" s="16"/>
    </row>
    <row r="26" spans="1:7" ht="15.75" x14ac:dyDescent="0.25">
      <c r="A26" s="1" t="s">
        <v>44</v>
      </c>
      <c r="B26" s="8" t="s">
        <v>60</v>
      </c>
      <c r="C26" s="3" t="s">
        <v>29</v>
      </c>
      <c r="D26" s="3"/>
      <c r="E26" s="7">
        <v>16939.41</v>
      </c>
      <c r="G26" s="16"/>
    </row>
    <row r="27" spans="1:7" x14ac:dyDescent="0.25">
      <c r="A27" s="6" t="s">
        <v>45</v>
      </c>
      <c r="B27" s="8" t="s">
        <v>60</v>
      </c>
      <c r="C27" s="3" t="s">
        <v>29</v>
      </c>
      <c r="D27" s="3"/>
      <c r="E27" s="7">
        <v>4670.55</v>
      </c>
      <c r="G27" s="16"/>
    </row>
    <row r="28" spans="1:7" x14ac:dyDescent="0.25">
      <c r="A28" s="6" t="s">
        <v>46</v>
      </c>
      <c r="B28" s="8" t="s">
        <v>60</v>
      </c>
      <c r="C28" s="3" t="s">
        <v>29</v>
      </c>
      <c r="D28" s="3"/>
      <c r="E28" s="7">
        <v>4183.29</v>
      </c>
      <c r="G28" s="16"/>
    </row>
    <row r="29" spans="1:7" ht="16.5" customHeight="1" x14ac:dyDescent="0.25">
      <c r="A29" s="6" t="s">
        <v>27</v>
      </c>
      <c r="B29" s="8" t="s">
        <v>60</v>
      </c>
      <c r="C29" s="3" t="s">
        <v>29</v>
      </c>
      <c r="D29" s="3"/>
      <c r="E29" s="7">
        <v>5468.95</v>
      </c>
      <c r="G29" s="16"/>
    </row>
    <row r="30" spans="1:7" ht="16.5" customHeight="1" x14ac:dyDescent="0.25">
      <c r="A30" s="6" t="s">
        <v>83</v>
      </c>
      <c r="B30" s="8" t="s">
        <v>60</v>
      </c>
      <c r="C30" s="3" t="s">
        <v>29</v>
      </c>
      <c r="D30" s="3"/>
      <c r="E30" s="7">
        <v>12000</v>
      </c>
      <c r="G30" s="16"/>
    </row>
    <row r="31" spans="1:7" ht="16.5" customHeight="1" x14ac:dyDescent="0.25">
      <c r="A31" s="6" t="s">
        <v>81</v>
      </c>
      <c r="B31" s="8" t="s">
        <v>77</v>
      </c>
      <c r="C31" s="3" t="s">
        <v>56</v>
      </c>
      <c r="D31" s="3">
        <v>12</v>
      </c>
      <c r="E31" s="7">
        <f>D31*260.07</f>
        <v>3120.84</v>
      </c>
      <c r="G31" s="16"/>
    </row>
    <row r="32" spans="1:7" ht="16.5" customHeight="1" x14ac:dyDescent="0.25">
      <c r="A32" s="6" t="s">
        <v>80</v>
      </c>
      <c r="B32" s="8" t="s">
        <v>78</v>
      </c>
      <c r="C32" s="3" t="s">
        <v>56</v>
      </c>
      <c r="D32" s="3">
        <v>15</v>
      </c>
      <c r="E32" s="7">
        <f t="shared" ref="E32:E34" si="0">D32*260.07</f>
        <v>3901.0499999999997</v>
      </c>
      <c r="G32" s="16"/>
    </row>
    <row r="33" spans="1:7" ht="16.5" customHeight="1" x14ac:dyDescent="0.25">
      <c r="A33" s="6" t="s">
        <v>75</v>
      </c>
      <c r="B33" s="8" t="s">
        <v>78</v>
      </c>
      <c r="C33" s="3" t="s">
        <v>56</v>
      </c>
      <c r="D33" s="3">
        <v>18</v>
      </c>
      <c r="E33" s="7">
        <f t="shared" si="0"/>
        <v>4681.26</v>
      </c>
      <c r="G33" s="16"/>
    </row>
    <row r="34" spans="1:7" ht="16.5" customHeight="1" x14ac:dyDescent="0.25">
      <c r="A34" s="6" t="s">
        <v>76</v>
      </c>
      <c r="B34" s="8" t="s">
        <v>79</v>
      </c>
      <c r="C34" s="3" t="s">
        <v>56</v>
      </c>
      <c r="D34" s="3">
        <v>1</v>
      </c>
      <c r="E34" s="7">
        <f t="shared" si="0"/>
        <v>260.07</v>
      </c>
      <c r="G34" s="16"/>
    </row>
    <row r="35" spans="1:7" ht="16.5" customHeight="1" x14ac:dyDescent="0.25">
      <c r="A35" s="6"/>
      <c r="B35" s="8"/>
      <c r="C35" s="3"/>
      <c r="D35" s="3"/>
      <c r="E35" s="7"/>
      <c r="G35" s="16"/>
    </row>
    <row r="36" spans="1:7" s="10" customFormat="1" ht="14.25" x14ac:dyDescent="0.2">
      <c r="A36" s="17" t="s">
        <v>36</v>
      </c>
      <c r="B36" s="17"/>
      <c r="C36" s="17"/>
      <c r="D36" s="17"/>
      <c r="E36" s="9">
        <f>SUM(E22:E35)</f>
        <v>234538.3</v>
      </c>
    </row>
    <row r="38" spans="1:7" ht="33.75" customHeight="1" x14ac:dyDescent="0.25">
      <c r="A38" s="50" t="s">
        <v>86</v>
      </c>
      <c r="B38" s="50"/>
      <c r="C38" s="50"/>
      <c r="D38" s="50"/>
      <c r="E38" s="50"/>
    </row>
    <row r="39" spans="1:7" ht="32.25" customHeight="1" x14ac:dyDescent="0.25">
      <c r="A39" s="43" t="s">
        <v>21</v>
      </c>
      <c r="B39" s="43"/>
      <c r="C39" s="43"/>
      <c r="D39" s="43"/>
      <c r="E39" s="43"/>
    </row>
    <row r="40" spans="1:7" x14ac:dyDescent="0.25">
      <c r="A40" s="43" t="s">
        <v>20</v>
      </c>
      <c r="B40" s="43"/>
      <c r="C40" s="43"/>
      <c r="D40" s="43"/>
      <c r="E40" s="43"/>
    </row>
    <row r="41" spans="1:7" ht="35.25" customHeight="1" x14ac:dyDescent="0.25">
      <c r="A41" s="43" t="s">
        <v>30</v>
      </c>
      <c r="B41" s="43"/>
      <c r="C41" s="43"/>
      <c r="D41" s="43"/>
      <c r="E41" s="43"/>
    </row>
    <row r="42" spans="1:7" x14ac:dyDescent="0.25">
      <c r="A42" s="43" t="s">
        <v>18</v>
      </c>
      <c r="B42" s="43"/>
      <c r="C42" s="43"/>
      <c r="D42" s="43"/>
      <c r="E42" s="43"/>
    </row>
    <row r="43" spans="1:7" x14ac:dyDescent="0.25">
      <c r="A43" s="51" t="s">
        <v>5</v>
      </c>
      <c r="B43" s="51"/>
      <c r="C43" s="51"/>
      <c r="D43" s="51"/>
      <c r="E43" s="51"/>
    </row>
    <row r="44" spans="1:7" x14ac:dyDescent="0.25">
      <c r="A44" s="43" t="s">
        <v>18</v>
      </c>
      <c r="B44" s="43"/>
      <c r="C44" s="43"/>
      <c r="D44" s="43"/>
      <c r="E44" s="43"/>
    </row>
    <row r="45" spans="1:7" x14ac:dyDescent="0.25">
      <c r="A45" s="52" t="s">
        <v>58</v>
      </c>
      <c r="B45" s="52"/>
      <c r="C45" s="52"/>
      <c r="D45" s="52"/>
      <c r="E45" s="52"/>
    </row>
    <row r="46" spans="1:7" x14ac:dyDescent="0.25">
      <c r="B46" s="49" t="s">
        <v>19</v>
      </c>
      <c r="C46" s="49"/>
      <c r="D46" s="49"/>
      <c r="E46" s="5" t="s">
        <v>6</v>
      </c>
    </row>
    <row r="47" spans="1:7" x14ac:dyDescent="0.25">
      <c r="A47" s="31"/>
      <c r="B47" s="31"/>
      <c r="C47" s="31"/>
      <c r="D47" s="31"/>
      <c r="E47" s="31"/>
    </row>
    <row r="48" spans="1:7" x14ac:dyDescent="0.25">
      <c r="A48" s="52" t="s">
        <v>64</v>
      </c>
      <c r="B48" s="52"/>
      <c r="C48" s="52"/>
      <c r="D48" s="52"/>
      <c r="E48" s="52"/>
    </row>
    <row r="49" spans="1:5" x14ac:dyDescent="0.25">
      <c r="B49" s="49" t="s">
        <v>19</v>
      </c>
      <c r="C49" s="49"/>
      <c r="D49" s="49"/>
      <c r="E49" s="5" t="s">
        <v>6</v>
      </c>
    </row>
    <row r="50" spans="1:5" x14ac:dyDescent="0.25">
      <c r="A50" s="2" t="s">
        <v>53</v>
      </c>
    </row>
    <row r="51" spans="1:5" x14ac:dyDescent="0.25">
      <c r="A51" s="10" t="s">
        <v>31</v>
      </c>
    </row>
    <row r="52" spans="1:5" x14ac:dyDescent="0.25">
      <c r="A52" s="10" t="s">
        <v>37</v>
      </c>
      <c r="B52" s="19">
        <f>'2кв'!B57</f>
        <v>-22783.354999999981</v>
      </c>
    </row>
    <row r="53" spans="1:5" ht="26.25" customHeight="1" x14ac:dyDescent="0.25">
      <c r="A53" s="30" t="s">
        <v>82</v>
      </c>
      <c r="B53" s="14"/>
    </row>
    <row r="54" spans="1:5" x14ac:dyDescent="0.25">
      <c r="A54" s="2" t="s">
        <v>32</v>
      </c>
      <c r="B54" s="14">
        <v>208213.74</v>
      </c>
    </row>
    <row r="55" spans="1:5" x14ac:dyDescent="0.25">
      <c r="A55" s="2" t="s">
        <v>41</v>
      </c>
      <c r="B55" s="14">
        <f>350*3</f>
        <v>1050</v>
      </c>
    </row>
    <row r="56" spans="1:5" x14ac:dyDescent="0.25">
      <c r="A56" s="2" t="s">
        <v>40</v>
      </c>
      <c r="B56" s="14">
        <f>330*3</f>
        <v>990</v>
      </c>
    </row>
    <row r="57" spans="1:5" x14ac:dyDescent="0.25">
      <c r="A57" s="2" t="s">
        <v>42</v>
      </c>
      <c r="B57" s="14">
        <f>200*3</f>
        <v>600</v>
      </c>
    </row>
    <row r="58" spans="1:5" ht="30" x14ac:dyDescent="0.25">
      <c r="A58" s="30" t="s">
        <v>34</v>
      </c>
      <c r="B58" s="14">
        <f>E36</f>
        <v>234538.3</v>
      </c>
    </row>
    <row r="59" spans="1:5" x14ac:dyDescent="0.25">
      <c r="A59" s="15" t="s">
        <v>33</v>
      </c>
      <c r="B59" s="21">
        <f>B52+B54+B55+B56+B57-B58</f>
        <v>-46467.914999999979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9:D49"/>
    <mergeCell ref="A20:E20"/>
    <mergeCell ref="A38:E38"/>
    <mergeCell ref="A39:E39"/>
    <mergeCell ref="A40:E40"/>
    <mergeCell ref="A41:E41"/>
    <mergeCell ref="A42:E42"/>
    <mergeCell ref="A43:E43"/>
    <mergeCell ref="A44:E44"/>
    <mergeCell ref="A45:E45"/>
    <mergeCell ref="B46:D46"/>
    <mergeCell ref="A48:E48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topLeftCell="A42" zoomScaleSheetLayoutView="100" workbookViewId="0">
      <selection activeCell="F34" sqref="F3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5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118</v>
      </c>
      <c r="B3" s="41"/>
      <c r="C3" s="41"/>
      <c r="D3" s="41"/>
      <c r="E3" s="41"/>
    </row>
    <row r="4" spans="1:5" s="1" customFormat="1" ht="15.6" customHeight="1" x14ac:dyDescent="0.25">
      <c r="A4" s="22" t="s">
        <v>13</v>
      </c>
      <c r="B4" s="4"/>
      <c r="C4" s="4"/>
      <c r="D4" s="86"/>
      <c r="E4" s="86" t="s">
        <v>119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24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3" t="s">
        <v>63</v>
      </c>
      <c r="B9" s="43"/>
      <c r="C9" s="43"/>
      <c r="D9" s="43"/>
      <c r="E9" s="43"/>
    </row>
    <row r="10" spans="1:5" ht="20.25" customHeight="1" x14ac:dyDescent="0.25">
      <c r="A10" s="46" t="s">
        <v>14</v>
      </c>
      <c r="B10" s="47"/>
      <c r="C10" s="47"/>
      <c r="D10" s="47"/>
      <c r="E10" s="47"/>
    </row>
    <row r="11" spans="1:5" ht="30.75" customHeight="1" x14ac:dyDescent="0.25">
      <c r="A11" s="43" t="s">
        <v>48</v>
      </c>
      <c r="B11" s="43"/>
      <c r="C11" s="43"/>
      <c r="D11" s="43"/>
      <c r="E11" s="43"/>
    </row>
    <row r="12" spans="1:5" x14ac:dyDescent="0.25">
      <c r="A12" s="45" t="s">
        <v>15</v>
      </c>
      <c r="B12" s="48"/>
      <c r="C12" s="48"/>
      <c r="D12" s="48"/>
      <c r="E12" s="48"/>
    </row>
    <row r="13" spans="1:5" ht="15" customHeight="1" x14ac:dyDescent="0.25">
      <c r="A13" s="43" t="s">
        <v>22</v>
      </c>
      <c r="B13" s="43"/>
      <c r="C13" s="43"/>
      <c r="D13" s="43"/>
      <c r="E13" s="43"/>
    </row>
    <row r="14" spans="1:5" x14ac:dyDescent="0.25">
      <c r="A14" s="45" t="s">
        <v>2</v>
      </c>
      <c r="B14" s="48"/>
      <c r="C14" s="48"/>
      <c r="D14" s="48"/>
      <c r="E14" s="48"/>
    </row>
    <row r="15" spans="1:5" ht="13.5" customHeight="1" x14ac:dyDescent="0.25">
      <c r="A15" s="43" t="s">
        <v>52</v>
      </c>
      <c r="B15" s="43"/>
      <c r="C15" s="43"/>
      <c r="D15" s="43"/>
      <c r="E15" s="43"/>
    </row>
    <row r="16" spans="1:5" ht="13.5" customHeight="1" x14ac:dyDescent="0.25">
      <c r="A16" s="45" t="s">
        <v>16</v>
      </c>
      <c r="B16" s="48"/>
      <c r="C16" s="48"/>
      <c r="D16" s="48"/>
      <c r="E16" s="48"/>
    </row>
    <row r="17" spans="1:7" ht="31.5" customHeight="1" x14ac:dyDescent="0.25">
      <c r="A17" s="43" t="s">
        <v>17</v>
      </c>
      <c r="B17" s="43"/>
      <c r="C17" s="43"/>
      <c r="D17" s="43"/>
      <c r="E17" s="43"/>
    </row>
    <row r="18" spans="1:7" ht="60.6" customHeight="1" x14ac:dyDescent="0.25">
      <c r="A18" s="43" t="s">
        <v>25</v>
      </c>
      <c r="B18" s="43"/>
      <c r="C18" s="43"/>
      <c r="D18" s="43"/>
      <c r="E18" s="43"/>
    </row>
    <row r="19" spans="1:7" ht="37.5" customHeight="1" x14ac:dyDescent="0.25">
      <c r="A19" s="44" t="s">
        <v>26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2696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8" t="s">
        <v>38</v>
      </c>
      <c r="C22" s="3" t="s">
        <v>4</v>
      </c>
      <c r="D22" s="3">
        <v>15.79</v>
      </c>
      <c r="E22" s="7">
        <f>D22*F20*G20</f>
        <v>127709.51999999999</v>
      </c>
      <c r="G22" s="16"/>
    </row>
    <row r="23" spans="1:7" x14ac:dyDescent="0.25">
      <c r="A23" s="11" t="s">
        <v>35</v>
      </c>
      <c r="B23" s="12" t="s">
        <v>23</v>
      </c>
      <c r="C23" s="13" t="s">
        <v>4</v>
      </c>
      <c r="D23" s="13">
        <v>6.06</v>
      </c>
      <c r="E23" s="7">
        <f>D23*F20*G20</f>
        <v>49013.279999999999</v>
      </c>
      <c r="G23" s="16"/>
    </row>
    <row r="24" spans="1:7" x14ac:dyDescent="0.25">
      <c r="A24" s="11" t="s">
        <v>84</v>
      </c>
      <c r="B24" s="12" t="s">
        <v>85</v>
      </c>
      <c r="C24" s="13" t="s">
        <v>29</v>
      </c>
      <c r="D24" s="13"/>
      <c r="E24" s="7">
        <v>0</v>
      </c>
      <c r="G24" s="16"/>
    </row>
    <row r="25" spans="1:7" x14ac:dyDescent="0.25">
      <c r="A25" s="6" t="s">
        <v>43</v>
      </c>
      <c r="B25" s="8" t="s">
        <v>120</v>
      </c>
      <c r="C25" s="3" t="s">
        <v>29</v>
      </c>
      <c r="D25" s="3"/>
      <c r="E25" s="20">
        <v>0</v>
      </c>
      <c r="G25" s="16"/>
    </row>
    <row r="26" spans="1:7" ht="15.75" x14ac:dyDescent="0.25">
      <c r="A26" s="1" t="s">
        <v>44</v>
      </c>
      <c r="B26" s="8" t="s">
        <v>120</v>
      </c>
      <c r="C26" s="3" t="s">
        <v>29</v>
      </c>
      <c r="D26" s="3"/>
      <c r="E26" s="7">
        <v>8637.9</v>
      </c>
      <c r="G26" s="16"/>
    </row>
    <row r="27" spans="1:7" x14ac:dyDescent="0.25">
      <c r="A27" s="6" t="s">
        <v>45</v>
      </c>
      <c r="B27" s="8" t="s">
        <v>120</v>
      </c>
      <c r="C27" s="3" t="s">
        <v>29</v>
      </c>
      <c r="D27" s="3"/>
      <c r="E27" s="7">
        <v>2866.35</v>
      </c>
      <c r="G27" s="16"/>
    </row>
    <row r="28" spans="1:7" x14ac:dyDescent="0.25">
      <c r="A28" s="6" t="s">
        <v>46</v>
      </c>
      <c r="B28" s="8" t="s">
        <v>120</v>
      </c>
      <c r="C28" s="3" t="s">
        <v>29</v>
      </c>
      <c r="D28" s="3"/>
      <c r="E28" s="7">
        <v>2133.17</v>
      </c>
      <c r="G28" s="16"/>
    </row>
    <row r="29" spans="1:7" ht="16.5" customHeight="1" x14ac:dyDescent="0.25">
      <c r="A29" s="6" t="s">
        <v>27</v>
      </c>
      <c r="B29" s="8" t="s">
        <v>120</v>
      </c>
      <c r="C29" s="3" t="s">
        <v>29</v>
      </c>
      <c r="D29" s="3"/>
      <c r="E29" s="7">
        <v>3474.39</v>
      </c>
      <c r="G29" s="16"/>
    </row>
    <row r="30" spans="1:7" ht="30" x14ac:dyDescent="0.25">
      <c r="A30" s="23" t="s">
        <v>122</v>
      </c>
      <c r="B30" s="8" t="s">
        <v>121</v>
      </c>
      <c r="C30" s="3" t="s">
        <v>56</v>
      </c>
      <c r="D30" s="3">
        <v>22</v>
      </c>
      <c r="E30" s="7">
        <f>D30*260.07</f>
        <v>5721.54</v>
      </c>
      <c r="G30" s="16"/>
    </row>
    <row r="31" spans="1:7" ht="16.5" customHeight="1" x14ac:dyDescent="0.25">
      <c r="A31" s="6"/>
      <c r="B31" s="8"/>
      <c r="C31" s="3"/>
      <c r="D31" s="3"/>
      <c r="E31" s="7"/>
      <c r="G31" s="16"/>
    </row>
    <row r="32" spans="1:7" s="10" customFormat="1" ht="14.25" x14ac:dyDescent="0.2">
      <c r="A32" s="17" t="s">
        <v>36</v>
      </c>
      <c r="B32" s="17"/>
      <c r="C32" s="17"/>
      <c r="D32" s="17"/>
      <c r="E32" s="9">
        <f>SUM(E22:E31)</f>
        <v>199556.15000000002</v>
      </c>
    </row>
    <row r="34" spans="1:5" ht="33.75" customHeight="1" x14ac:dyDescent="0.25">
      <c r="A34" s="50" t="s">
        <v>129</v>
      </c>
      <c r="B34" s="50"/>
      <c r="C34" s="50"/>
      <c r="D34" s="50"/>
      <c r="E34" s="50"/>
    </row>
    <row r="35" spans="1:5" ht="32.25" customHeight="1" x14ac:dyDescent="0.25">
      <c r="A35" s="43" t="s">
        <v>21</v>
      </c>
      <c r="B35" s="43"/>
      <c r="C35" s="43"/>
      <c r="D35" s="43"/>
      <c r="E35" s="43"/>
    </row>
    <row r="36" spans="1:5" x14ac:dyDescent="0.25">
      <c r="A36" s="43" t="s">
        <v>20</v>
      </c>
      <c r="B36" s="43"/>
      <c r="C36" s="43"/>
      <c r="D36" s="43"/>
      <c r="E36" s="43"/>
    </row>
    <row r="37" spans="1:5" ht="35.25" customHeight="1" x14ac:dyDescent="0.25">
      <c r="A37" s="43" t="s">
        <v>30</v>
      </c>
      <c r="B37" s="43"/>
      <c r="C37" s="43"/>
      <c r="D37" s="43"/>
      <c r="E37" s="43"/>
    </row>
    <row r="38" spans="1:5" x14ac:dyDescent="0.25">
      <c r="A38" s="43" t="s">
        <v>18</v>
      </c>
      <c r="B38" s="43"/>
      <c r="C38" s="43"/>
      <c r="D38" s="43"/>
      <c r="E38" s="43"/>
    </row>
    <row r="39" spans="1:5" x14ac:dyDescent="0.25">
      <c r="A39" s="51" t="s">
        <v>5</v>
      </c>
      <c r="B39" s="51"/>
      <c r="C39" s="51"/>
      <c r="D39" s="51"/>
      <c r="E39" s="51"/>
    </row>
    <row r="40" spans="1:5" x14ac:dyDescent="0.25">
      <c r="A40" s="43" t="s">
        <v>18</v>
      </c>
      <c r="B40" s="43"/>
      <c r="C40" s="43"/>
      <c r="D40" s="43"/>
      <c r="E40" s="43"/>
    </row>
    <row r="41" spans="1:5" x14ac:dyDescent="0.25">
      <c r="A41" s="52" t="s">
        <v>58</v>
      </c>
      <c r="B41" s="52"/>
      <c r="C41" s="52"/>
      <c r="D41" s="52"/>
      <c r="E41" s="52"/>
    </row>
    <row r="42" spans="1:5" x14ac:dyDescent="0.25">
      <c r="B42" s="49" t="s">
        <v>19</v>
      </c>
      <c r="C42" s="49"/>
      <c r="D42" s="49"/>
      <c r="E42" s="5" t="s">
        <v>6</v>
      </c>
    </row>
    <row r="43" spans="1:5" x14ac:dyDescent="0.25">
      <c r="A43" s="35"/>
      <c r="B43" s="35"/>
      <c r="C43" s="35"/>
      <c r="D43" s="35"/>
      <c r="E43" s="35"/>
    </row>
    <row r="44" spans="1:5" x14ac:dyDescent="0.25">
      <c r="A44" s="52" t="s">
        <v>64</v>
      </c>
      <c r="B44" s="52"/>
      <c r="C44" s="52"/>
      <c r="D44" s="52"/>
      <c r="E44" s="52"/>
    </row>
    <row r="45" spans="1:5" x14ac:dyDescent="0.25">
      <c r="B45" s="49" t="s">
        <v>19</v>
      </c>
      <c r="C45" s="49"/>
      <c r="D45" s="49"/>
      <c r="E45" s="5" t="s">
        <v>6</v>
      </c>
    </row>
    <row r="46" spans="1:5" x14ac:dyDescent="0.25">
      <c r="A46" s="2" t="s">
        <v>53</v>
      </c>
    </row>
    <row r="47" spans="1:5" x14ac:dyDescent="0.25">
      <c r="A47" s="10" t="s">
        <v>31</v>
      </c>
    </row>
    <row r="48" spans="1:5" x14ac:dyDescent="0.25">
      <c r="A48" s="10" t="s">
        <v>37</v>
      </c>
      <c r="B48" s="19">
        <f>'3кв'!B59</f>
        <v>-46467.914999999979</v>
      </c>
    </row>
    <row r="49" spans="1:2" ht="26.25" customHeight="1" x14ac:dyDescent="0.25">
      <c r="A49" s="34" t="s">
        <v>123</v>
      </c>
      <c r="B49" s="14"/>
    </row>
    <row r="50" spans="1:2" x14ac:dyDescent="0.25">
      <c r="A50" s="2" t="s">
        <v>32</v>
      </c>
      <c r="B50" s="14">
        <v>227128.18</v>
      </c>
    </row>
    <row r="51" spans="1:2" x14ac:dyDescent="0.25">
      <c r="A51" s="2" t="s">
        <v>41</v>
      </c>
      <c r="B51" s="14">
        <f>350*3</f>
        <v>1050</v>
      </c>
    </row>
    <row r="52" spans="1:2" x14ac:dyDescent="0.25">
      <c r="A52" s="2" t="s">
        <v>40</v>
      </c>
      <c r="B52" s="14">
        <f>330*3</f>
        <v>990</v>
      </c>
    </row>
    <row r="53" spans="1:2" x14ac:dyDescent="0.25">
      <c r="A53" s="2" t="s">
        <v>42</v>
      </c>
      <c r="B53" s="14">
        <f>200*3</f>
        <v>600</v>
      </c>
    </row>
    <row r="54" spans="1:2" ht="30" x14ac:dyDescent="0.25">
      <c r="A54" s="34" t="s">
        <v>34</v>
      </c>
      <c r="B54" s="14">
        <f>E32</f>
        <v>199556.15000000002</v>
      </c>
    </row>
    <row r="55" spans="1:2" x14ac:dyDescent="0.25">
      <c r="A55" s="15" t="s">
        <v>33</v>
      </c>
      <c r="B55" s="21">
        <f>B48+B50+B51+B52+B53-B54</f>
        <v>-16255.885000000009</v>
      </c>
    </row>
  </sheetData>
  <mergeCells count="29">
    <mergeCell ref="A39:E39"/>
    <mergeCell ref="A40:E40"/>
    <mergeCell ref="A41:E41"/>
    <mergeCell ref="B42:D42"/>
    <mergeCell ref="A44:E44"/>
    <mergeCell ref="B45:D45"/>
    <mergeCell ref="A20:E20"/>
    <mergeCell ref="A34:E34"/>
    <mergeCell ref="A35:E35"/>
    <mergeCell ref="A36:E36"/>
    <mergeCell ref="A37:E37"/>
    <mergeCell ref="A38:E38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view="pageBreakPreview" topLeftCell="A16" zoomScaleSheetLayoutView="100" workbookViewId="0">
      <selection activeCell="C31" sqref="C31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53" t="s">
        <v>87</v>
      </c>
      <c r="B1" s="53"/>
      <c r="C1" s="53"/>
      <c r="D1" s="54"/>
    </row>
    <row r="2" spans="1:4" ht="15.75" x14ac:dyDescent="0.25">
      <c r="A2" s="55" t="s">
        <v>88</v>
      </c>
      <c r="B2" s="55"/>
      <c r="C2" s="55"/>
      <c r="D2" s="56"/>
    </row>
    <row r="3" spans="1:4" ht="15.75" x14ac:dyDescent="0.25">
      <c r="A3" s="55" t="s">
        <v>89</v>
      </c>
      <c r="B3" s="55"/>
      <c r="C3" s="55"/>
      <c r="D3" s="56"/>
    </row>
    <row r="4" spans="1:4" ht="15.75" x14ac:dyDescent="0.25">
      <c r="A4" s="53" t="s">
        <v>124</v>
      </c>
      <c r="B4" s="53"/>
      <c r="C4" s="53"/>
      <c r="D4" s="54"/>
    </row>
    <row r="5" spans="1:4" ht="15.75" x14ac:dyDescent="0.25">
      <c r="A5" s="57"/>
      <c r="B5" s="57"/>
      <c r="C5" s="57"/>
      <c r="D5" s="1"/>
    </row>
    <row r="6" spans="1:4" ht="15.75" x14ac:dyDescent="0.25">
      <c r="A6" s="56"/>
      <c r="B6" s="58" t="s">
        <v>90</v>
      </c>
      <c r="C6" s="59">
        <f>'1кв'!B48</f>
        <v>-47171.26</v>
      </c>
      <c r="D6" s="60"/>
    </row>
    <row r="7" spans="1:4" ht="15.75" x14ac:dyDescent="0.25">
      <c r="A7" s="61" t="s">
        <v>91</v>
      </c>
      <c r="B7" s="58" t="s">
        <v>125</v>
      </c>
      <c r="C7" s="59"/>
      <c r="D7" s="60"/>
    </row>
    <row r="8" spans="1:4" ht="15.75" x14ac:dyDescent="0.25">
      <c r="A8" s="56"/>
      <c r="B8" s="62" t="s">
        <v>92</v>
      </c>
      <c r="C8" s="59"/>
      <c r="D8" s="60"/>
    </row>
    <row r="9" spans="1:4" ht="15.75" x14ac:dyDescent="0.25">
      <c r="A9" s="56"/>
      <c r="B9" s="6" t="s">
        <v>126</v>
      </c>
      <c r="C9" s="59"/>
      <c r="D9" s="60"/>
    </row>
    <row r="10" spans="1:4" ht="15.75" x14ac:dyDescent="0.25">
      <c r="A10" s="56"/>
      <c r="B10" s="6" t="s">
        <v>93</v>
      </c>
      <c r="C10" s="59"/>
      <c r="D10" s="60"/>
    </row>
    <row r="11" spans="1:4" ht="15.75" x14ac:dyDescent="0.25">
      <c r="A11" s="56"/>
      <c r="B11" s="6" t="s">
        <v>128</v>
      </c>
      <c r="C11" s="59"/>
      <c r="D11" s="60"/>
    </row>
    <row r="12" spans="1:4" ht="15.75" x14ac:dyDescent="0.25">
      <c r="A12" s="56"/>
      <c r="B12" s="6" t="s">
        <v>127</v>
      </c>
      <c r="C12" s="59"/>
      <c r="D12" s="60"/>
    </row>
    <row r="13" spans="1:4" ht="15.75" x14ac:dyDescent="0.25">
      <c r="B13" s="63" t="s">
        <v>94</v>
      </c>
      <c r="C13" s="64">
        <f>'1кв'!B50+'2кв'!B52+'3кв'!B54+'4кв'!B50</f>
        <v>810066.94</v>
      </c>
      <c r="D13" s="65"/>
    </row>
    <row r="14" spans="1:4" ht="30" x14ac:dyDescent="0.25">
      <c r="B14" s="18" t="s">
        <v>95</v>
      </c>
      <c r="C14" s="64">
        <f>'1кв'!B51+'2кв'!B53+'3кв'!B55+'4кв'!B51</f>
        <v>4200</v>
      </c>
      <c r="D14" s="65"/>
    </row>
    <row r="15" spans="1:4" ht="30" x14ac:dyDescent="0.25">
      <c r="B15" s="18" t="s">
        <v>96</v>
      </c>
      <c r="C15" s="64">
        <f>'1кв'!B52+'2кв'!B54+'3кв'!B56+'4кв'!B52</f>
        <v>3960</v>
      </c>
      <c r="D15" s="65"/>
    </row>
    <row r="16" spans="1:4" ht="30" x14ac:dyDescent="0.25">
      <c r="A16" s="61"/>
      <c r="B16" s="18" t="s">
        <v>97</v>
      </c>
      <c r="C16" s="64">
        <f>'1кв'!B53+'2кв'!B55+'3кв'!B57+'4кв'!B53</f>
        <v>2400</v>
      </c>
      <c r="D16" s="65"/>
    </row>
    <row r="17" spans="1:5" ht="15.75" x14ac:dyDescent="0.25">
      <c r="A17" s="66"/>
      <c r="B17" s="63" t="s">
        <v>98</v>
      </c>
      <c r="C17" s="67">
        <f>SUM(C13:C16)</f>
        <v>820626.94</v>
      </c>
      <c r="D17" s="60">
        <f>'[1]1кв'!B49+'[1]1кв'!B50+'[1]1кв'!B51+'[1]1кв'!B52+'[1]1кв'!B53+'[1]2кв'!B49+'[1]2кв'!B50+'[1]2кв'!B51+'[1]2кв'!B52+'[1]2кв'!B53+'[1]3кв'!B49+'[1]3кв'!B50+'[1]3кв'!B51+'[1]3кв'!B52+'[1]3кв'!B53+'[1]4кв'!B50+'[1]4кв'!B51+'[1]4кв'!B52+'[1]4кв'!B53+'[1]4кв'!B54</f>
        <v>760387.37000000011</v>
      </c>
    </row>
    <row r="18" spans="1:5" ht="15.75" x14ac:dyDescent="0.25">
      <c r="A18" s="1"/>
      <c r="B18" s="68"/>
      <c r="C18" s="68"/>
      <c r="D18" s="69"/>
    </row>
    <row r="19" spans="1:5" ht="15.75" x14ac:dyDescent="0.25">
      <c r="A19" s="70" t="s">
        <v>99</v>
      </c>
      <c r="B19" s="71" t="s">
        <v>100</v>
      </c>
      <c r="C19" s="72">
        <f>'1кв'!E22+'2кв'!E22+'3кв'!E22+'4кв'!E22</f>
        <v>482853.6</v>
      </c>
      <c r="D19" s="69"/>
    </row>
    <row r="20" spans="1:5" ht="15.75" x14ac:dyDescent="0.25">
      <c r="A20" s="70"/>
      <c r="B20" s="11" t="s">
        <v>35</v>
      </c>
      <c r="C20" s="72">
        <f>'1кв'!E23+'2кв'!E23+'3кв'!E23+'4кв'!E23</f>
        <v>185700.48000000001</v>
      </c>
      <c r="D20" s="69"/>
    </row>
    <row r="21" spans="1:5" ht="15.75" x14ac:dyDescent="0.25">
      <c r="A21" s="70"/>
      <c r="B21" s="6" t="s">
        <v>84</v>
      </c>
      <c r="C21" s="72">
        <f>'1кв'!E24+'2кв'!E24+'3кв'!E24+'4кв'!E24</f>
        <v>2590.08</v>
      </c>
      <c r="D21" s="69"/>
    </row>
    <row r="22" spans="1:5" ht="15.75" x14ac:dyDescent="0.25">
      <c r="A22" s="70"/>
      <c r="B22" s="6" t="s">
        <v>101</v>
      </c>
      <c r="C22" s="72">
        <f>'1кв'!E25+'2кв'!E25+'3кв'!E25+'4кв'!E25</f>
        <v>0</v>
      </c>
      <c r="D22" s="69"/>
    </row>
    <row r="23" spans="1:5" ht="15.75" x14ac:dyDescent="0.25">
      <c r="A23" s="70"/>
      <c r="B23" s="6" t="s">
        <v>102</v>
      </c>
      <c r="C23" s="72">
        <f>'1кв'!E26+'2кв'!E26+'3кв'!E26+'4кв'!E26</f>
        <v>44094.640000000007</v>
      </c>
      <c r="D23" s="69"/>
    </row>
    <row r="24" spans="1:5" ht="15.75" x14ac:dyDescent="0.25">
      <c r="A24" s="70"/>
      <c r="B24" s="6" t="s">
        <v>103</v>
      </c>
      <c r="C24" s="72">
        <f>'1кв'!E27+'2кв'!E27+'3кв'!E27+'4кв'!E27</f>
        <v>16892.55</v>
      </c>
      <c r="D24" s="69"/>
    </row>
    <row r="25" spans="1:5" ht="15.75" x14ac:dyDescent="0.25">
      <c r="A25" s="70"/>
      <c r="B25" s="6" t="s">
        <v>104</v>
      </c>
      <c r="C25" s="72">
        <f>'1кв'!E28+'2кв'!E28+'3кв'!E28+'4кв'!E28</f>
        <v>10889.37</v>
      </c>
      <c r="D25" s="69"/>
    </row>
    <row r="26" spans="1:5" ht="15.75" x14ac:dyDescent="0.25">
      <c r="A26" s="1"/>
      <c r="B26" s="6" t="s">
        <v>27</v>
      </c>
      <c r="C26" s="72">
        <f>'1кв'!E29+'2кв'!E29+'3кв'!E29+'4кв'!E29</f>
        <v>13207.289999999999</v>
      </c>
      <c r="D26" s="69"/>
      <c r="E26" s="73"/>
    </row>
    <row r="27" spans="1:5" ht="15.75" x14ac:dyDescent="0.25">
      <c r="A27" s="70"/>
      <c r="B27" s="74" t="s">
        <v>130</v>
      </c>
      <c r="C27" s="72">
        <f>'1кв'!E30+'2кв'!E30+'2кв'!E31+'2кв'!E32+'3кв'!E31+'3кв'!E32+'3кв'!E33+'3кв'!E34+'4кв'!E30</f>
        <v>21483.555</v>
      </c>
      <c r="D27" s="69"/>
    </row>
    <row r="28" spans="1:5" ht="15.75" x14ac:dyDescent="0.25">
      <c r="A28" s="70"/>
      <c r="B28" s="75" t="s">
        <v>105</v>
      </c>
      <c r="C28" s="72">
        <f>SUM(C30:C31)</f>
        <v>12000</v>
      </c>
      <c r="D28" s="69"/>
    </row>
    <row r="29" spans="1:5" ht="15.75" x14ac:dyDescent="0.25">
      <c r="A29" s="70"/>
      <c r="B29" s="62" t="s">
        <v>92</v>
      </c>
      <c r="C29" s="72"/>
      <c r="D29" s="69"/>
    </row>
    <row r="30" spans="1:5" ht="15.75" x14ac:dyDescent="0.25">
      <c r="A30" s="70"/>
      <c r="B30" s="6" t="s">
        <v>106</v>
      </c>
      <c r="C30" s="72">
        <f>'3кв'!E30</f>
        <v>12000</v>
      </c>
      <c r="D30" s="69"/>
    </row>
    <row r="31" spans="1:5" ht="15.75" x14ac:dyDescent="0.25">
      <c r="A31" s="70"/>
      <c r="B31" s="76"/>
      <c r="C31" s="72"/>
      <c r="D31" s="69"/>
    </row>
    <row r="32" spans="1:5" ht="15.75" x14ac:dyDescent="0.25">
      <c r="A32" s="1"/>
      <c r="B32" s="77" t="s">
        <v>107</v>
      </c>
      <c r="C32" s="78">
        <f>SUM(C19:C28)</f>
        <v>789711.56500000006</v>
      </c>
      <c r="D32" s="69"/>
      <c r="E32" s="73"/>
    </row>
    <row r="33" spans="1:4" ht="15.75" x14ac:dyDescent="0.25">
      <c r="A33" s="1"/>
      <c r="B33" s="79" t="s">
        <v>108</v>
      </c>
      <c r="C33" s="80">
        <f>C6+C17-C32</f>
        <v>-16255.885000000126</v>
      </c>
      <c r="D33" s="69"/>
    </row>
    <row r="34" spans="1:4" ht="15.75" x14ac:dyDescent="0.25">
      <c r="A34" s="1"/>
      <c r="B34" s="61"/>
      <c r="C34" s="61"/>
      <c r="D34" s="69"/>
    </row>
    <row r="35" spans="1:4" ht="15.75" x14ac:dyDescent="0.25">
      <c r="A35" s="1"/>
      <c r="B35" s="81" t="s">
        <v>109</v>
      </c>
      <c r="C35" s="81"/>
      <c r="D35" s="69"/>
    </row>
    <row r="36" spans="1:4" ht="15.75" x14ac:dyDescent="0.25">
      <c r="A36" s="1"/>
      <c r="B36" s="81" t="s">
        <v>110</v>
      </c>
      <c r="C36" s="82">
        <v>165801.48000000001</v>
      </c>
      <c r="D36" s="69"/>
    </row>
    <row r="37" spans="1:4" ht="15.75" x14ac:dyDescent="0.25">
      <c r="A37" s="1"/>
      <c r="B37" s="83" t="s">
        <v>111</v>
      </c>
      <c r="C37" s="84">
        <v>174070.07</v>
      </c>
      <c r="D37" s="69"/>
    </row>
    <row r="38" spans="1:4" ht="15.75" x14ac:dyDescent="0.25">
      <c r="A38" s="1"/>
      <c r="B38" s="81" t="s">
        <v>112</v>
      </c>
      <c r="C38" s="85">
        <f>C37-C36</f>
        <v>8268.5899999999965</v>
      </c>
      <c r="D38" s="69"/>
    </row>
    <row r="39" spans="1:4" ht="15.75" x14ac:dyDescent="0.25">
      <c r="A39" s="1"/>
      <c r="B39" s="61"/>
      <c r="C39" s="61"/>
      <c r="D39" s="69"/>
    </row>
    <row r="40" spans="1:4" ht="15.75" x14ac:dyDescent="0.25">
      <c r="A40" s="1"/>
      <c r="B40" s="61"/>
      <c r="C40" s="61"/>
      <c r="D40" s="69"/>
    </row>
    <row r="41" spans="1:4" ht="15.75" x14ac:dyDescent="0.25">
      <c r="A41" s="1" t="s">
        <v>113</v>
      </c>
      <c r="B41" s="61" t="s">
        <v>114</v>
      </c>
      <c r="C41" s="61"/>
      <c r="D41" s="69"/>
    </row>
    <row r="42" spans="1:4" ht="15.75" x14ac:dyDescent="0.25">
      <c r="A42" s="1"/>
      <c r="B42" s="61" t="s">
        <v>115</v>
      </c>
      <c r="C42" s="61"/>
      <c r="D42" s="69"/>
    </row>
    <row r="43" spans="1:4" ht="15.75" x14ac:dyDescent="0.25">
      <c r="A43" s="1"/>
      <c r="B43" s="61" t="s">
        <v>116</v>
      </c>
      <c r="C43" s="61"/>
      <c r="D43" s="69"/>
    </row>
    <row r="44" spans="1:4" ht="15.75" x14ac:dyDescent="0.25">
      <c r="A44" s="1"/>
      <c r="B44" s="61"/>
      <c r="C44" s="61"/>
      <c r="D44" s="69"/>
    </row>
    <row r="45" spans="1:4" ht="15.75" x14ac:dyDescent="0.25">
      <c r="A45" s="1"/>
      <c r="B45" s="61"/>
      <c r="C45" s="61"/>
      <c r="D45" s="69"/>
    </row>
    <row r="46" spans="1:4" ht="15.75" x14ac:dyDescent="0.25">
      <c r="A46" s="1"/>
      <c r="B46" s="61" t="s">
        <v>117</v>
      </c>
      <c r="C46" s="61"/>
      <c r="D46" s="69"/>
    </row>
    <row r="47" spans="1:4" ht="15.75" x14ac:dyDescent="0.25">
      <c r="A47" s="1"/>
      <c r="B47" s="61"/>
      <c r="C47" s="61"/>
      <c r="D47" s="69"/>
    </row>
    <row r="48" spans="1:4" ht="15.75" x14ac:dyDescent="0.25">
      <c r="A48" s="1"/>
      <c r="B48" s="61"/>
      <c r="C48" s="61"/>
      <c r="D48" s="69"/>
    </row>
  </sheetData>
  <mergeCells count="6">
    <mergeCell ref="A1:C1"/>
    <mergeCell ref="A2:C2"/>
    <mergeCell ref="A3:C3"/>
    <mergeCell ref="A4:C4"/>
    <mergeCell ref="A5:C5"/>
    <mergeCell ref="B18:C1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2024-02-27T12:43:18Z</dcterms:modified>
</cp:coreProperties>
</file>